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66925"/>
  <mc:AlternateContent xmlns:mc="http://schemas.openxmlformats.org/markup-compatibility/2006">
    <mc:Choice Requires="x15">
      <x15ac:absPath xmlns:x15ac="http://schemas.microsoft.com/office/spreadsheetml/2010/11/ac" url="D:\Users\smidi\Downloads\"/>
    </mc:Choice>
  </mc:AlternateContent>
  <xr:revisionPtr revIDLastSave="0" documentId="13_ncr:1_{B8D18BD7-46E9-46CA-AFFC-40CA677C7C7E}" xr6:coauthVersionLast="36" xr6:coauthVersionMax="36" xr10:uidLastSave="{00000000-0000-0000-0000-000000000000}"/>
  <bookViews>
    <workbookView xWindow="0" yWindow="0" windowWidth="28800" windowHeight="11625" xr2:uid="{1BDF5239-D863-4633-941B-1228DEFC394D}"/>
  </bookViews>
  <sheets>
    <sheet name="Planilh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1" l="1"/>
  <c r="G27" i="1"/>
  <c r="G18" i="1"/>
  <c r="G9" i="1"/>
  <c r="G37" i="1" l="1"/>
  <c r="G36" i="1"/>
  <c r="G35" i="1"/>
  <c r="G34" i="1"/>
  <c r="G33" i="1"/>
  <c r="G32" i="1"/>
  <c r="G31" i="1"/>
  <c r="G30" i="1"/>
  <c r="G29" i="1"/>
  <c r="G26" i="1"/>
  <c r="G25" i="1"/>
  <c r="G24" i="1"/>
  <c r="G21" i="1"/>
  <c r="G20" i="1"/>
  <c r="G17" i="1"/>
  <c r="G7" i="1"/>
  <c r="G5" i="1"/>
  <c r="G23" i="1"/>
  <c r="G22" i="1"/>
  <c r="G19" i="1"/>
  <c r="G16" i="1"/>
  <c r="G15" i="1"/>
  <c r="G10" i="1"/>
  <c r="G8" i="1"/>
  <c r="G6" i="1"/>
  <c r="G38" i="1" l="1"/>
  <c r="G11" i="1"/>
  <c r="G39" i="1" l="1"/>
</calcChain>
</file>

<file path=xl/sharedStrings.xml><?xml version="1.0" encoding="utf-8"?>
<sst xmlns="http://schemas.openxmlformats.org/spreadsheetml/2006/main" count="111" uniqueCount="89">
  <si>
    <t>Formulário de Avaliação de Currículo</t>
  </si>
  <si>
    <t>Atividades Didáticas e/ou Profissionais dos últimos 5 anos - Total máximo de 30 pontos</t>
  </si>
  <si>
    <t>Período de Análise: Serão consideradas somente as atividades realizadas e comprovadas no ano vigente do concurso, até a data de apresentação dos documentos, e nos 5 (cinco) anos civis anteriores.</t>
  </si>
  <si>
    <t>Subitem</t>
  </si>
  <si>
    <t>Descrição da atividade correspondente à experiência profissional</t>
  </si>
  <si>
    <t>Tipo(s) de documento(s) aceito(s) como comprovante da atividade profissional corresponente</t>
  </si>
  <si>
    <t>Pontuação Individual para cada  atividade profissional exercida</t>
  </si>
  <si>
    <t>Pontuação Máxima para cada atividade profissional exercida</t>
  </si>
  <si>
    <t>Documento institucional emitido por órgão competente na IFES que comprove o atendimento deste item, com indicação de data de início e término da atividade correspondente, inclusive com a especificação das disciplinas/componentes curriculares em que atua ou atuou e do período de atuação.</t>
  </si>
  <si>
    <t>Efetivo exercício do magistério no ensino superior como docente em curso na modalidade presencial de disciplinas/componentes curriculares na área de política educacional ou gestão educacional.</t>
  </si>
  <si>
    <t>Efetivo exercício em cargos de gestão, atividade administrativa, administração (coordenador de curso de graduação e/ou pós- graduação stricto-sensu, diretor de unidade acadêmica; gestor de órgão interno na IFES, Edição de periódicos)</t>
  </si>
  <si>
    <t>Documento institucional emitido por órgão competente na IFES que comprove o atendimento deste item, com indicação de data de início e término da atividade correspondente.</t>
  </si>
  <si>
    <t>Orientação, como docente do quadro efetivo na IFES, de iniciação científica (PET, PIBIC, PIVIC), iniciação à docência (PIBID, Residência Pedagógica, ou similares), monitoria .</t>
  </si>
  <si>
    <t>0,40 pontos por orientação concluída</t>
  </si>
  <si>
    <t xml:space="preserve">Orientação de aluno de mestrado concluída como docente do quadro efetivo na IFES, com temática na área de e política educacional ou gestão educacional </t>
  </si>
  <si>
    <t xml:space="preserve">Orientação de aluno de doutorado concluída como docente do quadro efetivo na IFES, com temática na área de política educacional ou gestão educacional </t>
  </si>
  <si>
    <r>
      <t xml:space="preserve">Total da pontuação em </t>
    </r>
    <r>
      <rPr>
        <b/>
        <sz val="9"/>
        <color theme="1"/>
        <rFont val="Arial Narrow"/>
        <family val="2"/>
      </rPr>
      <t>Atividades Didáticas e/ou Profissionais</t>
    </r>
  </si>
  <si>
    <t>Produção Científica</t>
  </si>
  <si>
    <t>Período de Análise: Será considerada a produção científica realizada e comprovada no ano vigente do concurso, até a data de apresentação dos documentos, e nos 5 (cinco) anos civis anteriores.</t>
  </si>
  <si>
    <t>Descrição da produção científica</t>
  </si>
  <si>
    <t>Tipo(s) de documento(s) aceito(s) como comprovante da produção científica correspondente</t>
  </si>
  <si>
    <t>Pontuação Individual para cada produção científica</t>
  </si>
  <si>
    <t>Pontuação Máxima para cada produção científica</t>
  </si>
  <si>
    <t>Cópia da folha de rosto ou similar que possibilite a identificação do meio de divulgação do artigo acompanhado do texto completo e respectivo resumo publicado e comprovação de avaliação no Qualis da CAPES.</t>
  </si>
  <si>
    <t>Cópia da folha de rosto ou similar que possibilite a identificação do meio de divulgação do artigo acompanhado do texto completo e respectivo resumo publicado e comprovação de indexação.</t>
  </si>
  <si>
    <t>Publicação de resenha, entrevista, ensaio na área de política educacional ou gestão educacional em periódico com corpo editorial e com avaliação no Qualis da CAPES.</t>
  </si>
  <si>
    <t>0,5 ponto por publicação</t>
  </si>
  <si>
    <t>Cópia da folha de rosto livro ou similar, que possibilite a identificação da obra, acompanhada de cópia digital da obra completa publicada.</t>
  </si>
  <si>
    <t>Publicação de livro em co- com temática na área de política educacional ou gestão educacional, autoria com até 3 autores, em editora com corpo editorial.</t>
  </si>
  <si>
    <t>Publicação capítulo de livro com temática na área de política educacional ou gestão educacional  em editora com corpo editorial.</t>
  </si>
  <si>
    <t>Cópia da folha de rosto livro ou similar, que possibilite a identificação da obra, acompanhada de cópia do sumário do livro e cópia digital da obra completa publicada.</t>
  </si>
  <si>
    <t>Produção e publicação de prefácio, posfácio ou apresentação de publicação na área de política educacional ou gestão educacional de editora com corpo editorial.</t>
  </si>
  <si>
    <t>Cópia da folha de rosto livro ou similar, que possibilite a identificação da obra, acompanhada de cópia do sumário do livro e do texto completo do prefácio, posfácio ou apresentação publicado</t>
  </si>
  <si>
    <t>Organização ou coordenação de livros ou coleções na área de política educacional ou gestão educacional de editora com corpo editorial.</t>
  </si>
  <si>
    <t>Publicação de trabalho completo na área de política educacional ou gestão educacional em anais de reunião científica.</t>
  </si>
  <si>
    <t>Cópia da folha de rosto ou similar do meio de divulgação dos anais, acompanhada de cópia do sumário e do texto completo do trabalho publicado.</t>
  </si>
  <si>
    <t>Publicação de resumo na área de política educacional ou gestão educacional em anais de reunião científica.</t>
  </si>
  <si>
    <t>Cópia da folha de rosto ou similar do meio de divulgação dos anais, acompanhada de cópia do sumário e do resumo do trabalho publicado.</t>
  </si>
  <si>
    <t>Publicação como autor de material/caderno didático/guias de estudos, na área de política educacional ou gestão educacional, em editora com corpo editorial para cursos de graduação, especialização, aperfeiçoamento ou extensão, oferecido por Instituições de Ensino Superior na modalidade presencial ou a distância (limitado ao máximo de 02 publicações)</t>
  </si>
  <si>
    <t>Cópia da folha de rosto ou similar do meio de divulgação do material/caderno didático publicado, acompanhada de cópia digital do material/caderno didático publicado.</t>
  </si>
  <si>
    <t>13 </t>
  </si>
  <si>
    <t>Participação como membro titular banca de concurso público para docentes</t>
  </si>
  <si>
    <t>Declaração emitida pela instituição em papel timbrado que comprove a participação como membro titular em banca de concurso. Não serão consideradas nesse item participações em comissões técnicas, ou de apoio, ou de elaboração de provas, ou similares.</t>
  </si>
  <si>
    <t>14 </t>
  </si>
  <si>
    <t>Declaração emitida pela instituição em papel timbrado que comprove a participação como membro titular em banca examinadora correspondente. Não serão consideradas nesse item participações em comissões técnicas, ou de apoio, ou similares.</t>
  </si>
  <si>
    <t>Participação como membro titular em banca de mestrado/doutorado.</t>
  </si>
  <si>
    <t>Participação como membro titular em banca de qualificação.</t>
  </si>
  <si>
    <t>Participação como ministrante em palestra, conferência ou mesa redonda na área de política educacional ou gestão educacional em eventos científicos</t>
  </si>
  <si>
    <t>Declaração emitida pela instituição em papel timbrado.</t>
  </si>
  <si>
    <t>Coordenador de projeto de pesquisa na área de política educacional ou gestão educacional aprovado e financiado por agência de fomento</t>
  </si>
  <si>
    <t>Declaração ou documento similar emitida pelos órgãos e/ou agências de fomento que outorgou bolsa de pesquisa, indicando descrição e autoria das atividades e período em que foram desenvolvidas, acompanhada de cópia do projeto</t>
  </si>
  <si>
    <t>Coordenador de projeto de pesquisa na área de política educacional ou gestão educacional sem financiamento registrado na IFES</t>
  </si>
  <si>
    <t>Declaração ou documento similar emitida pela IFES, que comprove o registro institucional, acompanhada de cópia do projeto.</t>
  </si>
  <si>
    <t>Colaborador de projeto de pesquisa na área de política educacional ou gestão educacional aprovado e financiado por agência de fomento</t>
  </si>
  <si>
    <t>Declaração ou documento similar emitida pelos órgãos e/ou agências de fomento que outorgou bolsa de pesquisa, indicando descrição e autoria das atividades e período em que foram desenvolvidas, acompanhada de cópia do projeto.</t>
  </si>
  <si>
    <t>0,25 ponto por publicação</t>
  </si>
  <si>
    <t>Líder de Grupo de Pesquisa, cerficado pela IFES e cadastrado no Diretório de Grupos de pesquisa do CNPq</t>
  </si>
  <si>
    <t>Declaração do sistema de Diretório de Grupos de Pesquisa do CNPq</t>
  </si>
  <si>
    <t>Coordenador de projeto de extensão com financiamento.</t>
  </si>
  <si>
    <t>Declaração ou documento similar emitida pela IFES, que comprove o registro institucional e o financiamento do projeto, acompanhada de cópia do projeto.</t>
  </si>
  <si>
    <t>Coordenador de projeto de extensão sem financiamento.</t>
  </si>
  <si>
    <t>Declaração ou documento similar emitida pela IFES, que comprove o registro institucional do projeto, acompanhada de cópia do projeto com registro IFES.</t>
  </si>
  <si>
    <t>Relatório final de pesquisa ou extensão na área de política educacional ou gestão educacional aprovado pela agência de fomento</t>
  </si>
  <si>
    <t>Declaração ou documento similar emitida pelos órgãos e/ou agências de fomento que outorgou bolsa de pesquisa, indicando descrição e autoria das atividades e período em que foram desenvolvidas, acompanhada de cópia do relatório.</t>
  </si>
  <si>
    <t>Total da pontuação em Produção Científica</t>
  </si>
  <si>
    <t>1,00 ponto por semestre letivo completo (Não será pontuado semestre letivo incompleto)</t>
  </si>
  <si>
    <t>2,00 pontos por semestre letivo completo (Não será pontuado semestre letivo incompleto)</t>
  </si>
  <si>
    <t>1,00 ponto por semestre letivo completo. (Não será pontuado semestre letivo incompleto).</t>
  </si>
  <si>
    <t>1,00 ponto por orientação de mestrado concluída</t>
  </si>
  <si>
    <t>2,00 pontos por orientação de mestrado concluída</t>
  </si>
  <si>
    <t>5,00 pontos por publicação</t>
  </si>
  <si>
    <t>0,50 ponto por publicação</t>
  </si>
  <si>
    <t>1,00 ponto por publicação</t>
  </si>
  <si>
    <t>0,30 ponto por publicação</t>
  </si>
  <si>
    <t>0,20 ponto por publicação</t>
  </si>
  <si>
    <t>0,40 ponto por publicação</t>
  </si>
  <si>
    <t>1,50 pontos por publicação</t>
  </si>
  <si>
    <t>3,00 pontos por publicação</t>
  </si>
  <si>
    <t>Total</t>
  </si>
  <si>
    <t>Pontuação Comprovada (calculado automaticamente)</t>
  </si>
  <si>
    <t>Número de comprovantes (registrar apenas a quantidade)</t>
  </si>
  <si>
    <t>Pontuação Comprovada (calculado automaticamente; NÃO PREENCHER)</t>
  </si>
  <si>
    <t>1,25 ponto por publicação</t>
  </si>
  <si>
    <t>Efetivo exercício do magistério no ensino superior como docente em curso na modalidade presencial</t>
  </si>
  <si>
    <t>Publicação de artigo científico com temática na área de política educacional ou gestão educacional em periódico com corpo editorial e com avaliação nos extratos A1 e A2 no Qualis da CAPES.</t>
  </si>
  <si>
    <t>Publicação de artigo científico com temática na área de política educacional ou gestão educacional em periódico com corpo editorial e com avaliação nos extratos de pelo menos extrato A4 no Qualis da CAPES</t>
  </si>
  <si>
    <t>Publicação de artigo científico com temática na área de política educacional ou gestão educacional  em periódico com corpo editorial e com avaliação nos extratos B no Qualis da CAPES.</t>
  </si>
  <si>
    <t>0,75 ponto por publicação</t>
  </si>
  <si>
    <t>Publicação de livro individual com temática na área de política educacional ou gestão educacional em editora com corpo editorial.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</si>
</sst>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9"/>
      <color theme="1"/>
      <name val="Arial Narrow"/>
      <family val="2"/>
    </font>
    <font>
      <b/>
      <sz val="9"/>
      <color rgb="FF000000"/>
      <name val="Arial Narrow"/>
      <family val="2"/>
    </font>
    <font>
      <sz val="9"/>
      <color rgb="FF000000"/>
      <name val="Arial Narrow"/>
      <family val="2"/>
    </font>
    <font>
      <sz val="9"/>
      <color theme="1"/>
      <name val="Arial Narrow"/>
      <family val="2"/>
    </font>
    <font>
      <b/>
      <sz val="14"/>
      <color theme="1"/>
      <name val="Calibri"/>
      <family val="2"/>
      <scheme val="minor"/>
    </font>
    <font>
      <b/>
      <sz val="9"/>
      <color rgb="FFFF0000"/>
      <name val="Arial Narrow"/>
      <family val="2"/>
    </font>
  </fonts>
  <fills count="6">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theme="1"/>
        <bgColor indexed="64"/>
      </patternFill>
    </fill>
  </fills>
  <borders count="12">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46">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2" xfId="0" applyFont="1" applyBorder="1" applyAlignment="1">
      <alignment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vertical="center" wrapText="1"/>
    </xf>
    <xf numFmtId="0" fontId="1" fillId="2"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vertical="center" wrapText="1"/>
    </xf>
    <xf numFmtId="0" fontId="4" fillId="0" borderId="1" xfId="0" applyFont="1" applyBorder="1" applyAlignment="1">
      <alignment vertical="center" wrapText="1"/>
    </xf>
    <xf numFmtId="0" fontId="0" fillId="0" borderId="0" xfId="0" applyAlignment="1">
      <alignment wrapText="1"/>
    </xf>
    <xf numFmtId="2" fontId="1" fillId="0" borderId="2"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1" fillId="0" borderId="6" xfId="0" applyNumberFormat="1" applyFont="1" applyBorder="1" applyAlignment="1">
      <alignment horizontal="center" vertical="center" wrapText="1"/>
    </xf>
    <xf numFmtId="2" fontId="5" fillId="0" borderId="7" xfId="0" applyNumberFormat="1" applyFont="1" applyBorder="1" applyAlignment="1">
      <alignment horizontal="center" vertical="center" wrapText="1"/>
    </xf>
    <xf numFmtId="2" fontId="2" fillId="5" borderId="2" xfId="0" applyNumberFormat="1" applyFont="1" applyFill="1" applyBorder="1" applyAlignment="1">
      <alignment horizontal="center" vertical="center" wrapText="1"/>
    </xf>
    <xf numFmtId="0" fontId="1" fillId="0" borderId="2" xfId="0" applyNumberFormat="1" applyFont="1" applyBorder="1" applyAlignment="1" applyProtection="1">
      <alignment horizontal="center" vertical="center" wrapText="1"/>
      <protection locked="0"/>
    </xf>
    <xf numFmtId="2" fontId="1" fillId="5" borderId="6" xfId="0" applyNumberFormat="1" applyFont="1" applyFill="1" applyBorder="1" applyAlignment="1">
      <alignment horizontal="center" vertical="center" wrapText="1"/>
    </xf>
    <xf numFmtId="2" fontId="5" fillId="5" borderId="7" xfId="0" applyNumberFormat="1" applyFont="1" applyFill="1" applyBorder="1" applyAlignment="1">
      <alignment horizontal="center" vertical="center" wrapText="1"/>
    </xf>
    <xf numFmtId="0" fontId="5"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5" fillId="0" borderId="8" xfId="0" applyFont="1" applyBorder="1" applyAlignment="1">
      <alignment horizontal="center" wrapText="1"/>
    </xf>
    <xf numFmtId="0" fontId="5" fillId="0" borderId="9" xfId="0" applyFont="1" applyBorder="1" applyAlignment="1">
      <alignment horizontal="center" wrapText="1"/>
    </xf>
    <xf numFmtId="0" fontId="5" fillId="0" borderId="11" xfId="0" applyFont="1" applyBorder="1" applyAlignment="1">
      <alignment horizontal="center" wrapText="1"/>
    </xf>
    <xf numFmtId="0" fontId="5" fillId="0" borderId="10" xfId="0" applyFont="1" applyBorder="1" applyAlignment="1">
      <alignment horizontal="center" wrapText="1"/>
    </xf>
    <xf numFmtId="0" fontId="1" fillId="4" borderId="8" xfId="0" applyFont="1" applyFill="1" applyBorder="1" applyAlignment="1">
      <alignment horizontal="center" wrapText="1"/>
    </xf>
    <xf numFmtId="0" fontId="1" fillId="4" borderId="9" xfId="0" applyFont="1" applyFill="1" applyBorder="1" applyAlignment="1">
      <alignment horizontal="center" wrapText="1"/>
    </xf>
    <xf numFmtId="0" fontId="1" fillId="4" borderId="11" xfId="0" applyFont="1" applyFill="1" applyBorder="1" applyAlignment="1">
      <alignment horizontal="center" wrapText="1"/>
    </xf>
    <xf numFmtId="0" fontId="1" fillId="4" borderId="10" xfId="0" applyFont="1" applyFill="1" applyBorder="1" applyAlignment="1">
      <alignment horizontal="center" wrapText="1"/>
    </xf>
    <xf numFmtId="0" fontId="6" fillId="0" borderId="8" xfId="0" applyFont="1" applyBorder="1" applyAlignment="1">
      <alignment horizontal="center" wrapText="1"/>
    </xf>
    <xf numFmtId="0" fontId="6" fillId="0" borderId="9" xfId="0" applyFont="1" applyBorder="1" applyAlignment="1">
      <alignment horizontal="center" wrapText="1"/>
    </xf>
    <xf numFmtId="0" fontId="6" fillId="0" borderId="11" xfId="0" applyFont="1" applyBorder="1" applyAlignment="1">
      <alignment horizontal="center" wrapText="1"/>
    </xf>
    <xf numFmtId="0" fontId="6" fillId="0" borderId="10" xfId="0" applyFont="1" applyBorder="1" applyAlignment="1">
      <alignment horizontal="center" wrapText="1"/>
    </xf>
    <xf numFmtId="0" fontId="1" fillId="4" borderId="4" xfId="0" applyFont="1" applyFill="1" applyBorder="1" applyAlignment="1">
      <alignment horizontal="center" wrapText="1"/>
    </xf>
    <xf numFmtId="0" fontId="1" fillId="4" borderId="5" xfId="0" applyFont="1" applyFill="1" applyBorder="1" applyAlignment="1">
      <alignment horizontal="center" wrapText="1"/>
    </xf>
    <xf numFmtId="0" fontId="1" fillId="4" borderId="6" xfId="0" applyFont="1" applyFill="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cellXfs>
  <cellStyles count="1">
    <cellStyle name="Normal" xfId="0" builtinId="0"/>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12DCE-2C7C-41AB-B7DB-83E7E50DF1A1}">
  <dimension ref="A1:G39"/>
  <sheetViews>
    <sheetView tabSelected="1" topLeftCell="A5" workbookViewId="0">
      <selection activeCell="F5" sqref="F5"/>
    </sheetView>
  </sheetViews>
  <sheetFormatPr defaultRowHeight="15" x14ac:dyDescent="0.25"/>
  <cols>
    <col min="1" max="1" width="6.7109375" style="15" customWidth="1"/>
    <col min="2" max="2" width="20.140625" style="15" customWidth="1"/>
    <col min="3" max="3" width="21.140625" style="15" customWidth="1"/>
    <col min="4" max="4" width="16.7109375" style="15" customWidth="1"/>
    <col min="5" max="7" width="13.7109375" style="15" customWidth="1"/>
    <col min="8" max="16384" width="9.140625" style="15"/>
  </cols>
  <sheetData>
    <row r="1" spans="1:7" ht="19.5" thickBot="1" x14ac:dyDescent="0.35">
      <c r="A1" s="28" t="s">
        <v>0</v>
      </c>
      <c r="B1" s="29"/>
      <c r="C1" s="29"/>
      <c r="D1" s="29"/>
      <c r="E1" s="29"/>
      <c r="F1" s="30"/>
      <c r="G1" s="31"/>
    </row>
    <row r="2" spans="1:7" ht="15.75" thickBot="1" x14ac:dyDescent="0.3">
      <c r="A2" s="32" t="s">
        <v>1</v>
      </c>
      <c r="B2" s="33"/>
      <c r="C2" s="33"/>
      <c r="D2" s="33"/>
      <c r="E2" s="33"/>
      <c r="F2" s="34"/>
      <c r="G2" s="35"/>
    </row>
    <row r="3" spans="1:7" ht="30" customHeight="1" thickBot="1" x14ac:dyDescent="0.3">
      <c r="A3" s="36" t="s">
        <v>2</v>
      </c>
      <c r="B3" s="37"/>
      <c r="C3" s="37"/>
      <c r="D3" s="37"/>
      <c r="E3" s="37"/>
      <c r="F3" s="38"/>
      <c r="G3" s="39"/>
    </row>
    <row r="4" spans="1:7" ht="68.25" thickBot="1" x14ac:dyDescent="0.3">
      <c r="A4" s="1" t="s">
        <v>3</v>
      </c>
      <c r="B4" s="2" t="s">
        <v>4</v>
      </c>
      <c r="C4" s="2" t="s">
        <v>5</v>
      </c>
      <c r="D4" s="3" t="s">
        <v>6</v>
      </c>
      <c r="E4" s="3" t="s">
        <v>7</v>
      </c>
      <c r="F4" s="3" t="s">
        <v>80</v>
      </c>
      <c r="G4" s="4" t="s">
        <v>81</v>
      </c>
    </row>
    <row r="5" spans="1:7" ht="135.75" thickBot="1" x14ac:dyDescent="0.3">
      <c r="A5" s="5">
        <v>1</v>
      </c>
      <c r="B5" s="6" t="s">
        <v>83</v>
      </c>
      <c r="C5" s="7" t="s">
        <v>8</v>
      </c>
      <c r="D5" s="8" t="s">
        <v>65</v>
      </c>
      <c r="E5" s="16">
        <v>3</v>
      </c>
      <c r="F5" s="21"/>
      <c r="G5" s="16">
        <f>IF(INT(F5)&gt;3,3,INT(F5))</f>
        <v>0</v>
      </c>
    </row>
    <row r="6" spans="1:7" ht="135.75" thickBot="1" x14ac:dyDescent="0.3">
      <c r="A6" s="5">
        <v>2</v>
      </c>
      <c r="B6" s="6" t="s">
        <v>9</v>
      </c>
      <c r="C6" s="7" t="s">
        <v>8</v>
      </c>
      <c r="D6" s="8" t="s">
        <v>66</v>
      </c>
      <c r="E6" s="16">
        <v>10</v>
      </c>
      <c r="F6" s="21"/>
      <c r="G6" s="16">
        <f>IF((INT(F6)*2)&gt;10,10,INT(F6)*2)</f>
        <v>0</v>
      </c>
    </row>
    <row r="7" spans="1:7" ht="135.75" thickBot="1" x14ac:dyDescent="0.3">
      <c r="A7" s="5">
        <v>3</v>
      </c>
      <c r="B7" s="6" t="s">
        <v>10</v>
      </c>
      <c r="C7" s="7" t="s">
        <v>11</v>
      </c>
      <c r="D7" s="8" t="s">
        <v>67</v>
      </c>
      <c r="E7" s="16">
        <v>4</v>
      </c>
      <c r="F7" s="21"/>
      <c r="G7" s="16">
        <f>IF(INT(F7)&gt;4,4,INT(F7))</f>
        <v>0</v>
      </c>
    </row>
    <row r="8" spans="1:7" ht="95.25" thickBot="1" x14ac:dyDescent="0.3">
      <c r="A8" s="5">
        <v>4</v>
      </c>
      <c r="B8" s="6" t="s">
        <v>12</v>
      </c>
      <c r="C8" s="7" t="s">
        <v>11</v>
      </c>
      <c r="D8" s="8" t="s">
        <v>13</v>
      </c>
      <c r="E8" s="16">
        <v>2</v>
      </c>
      <c r="F8" s="21"/>
      <c r="G8" s="16">
        <f>IF((INT(F8)*0.4)&gt;2,2,INT(F8)*0.4)</f>
        <v>0</v>
      </c>
    </row>
    <row r="9" spans="1:7" ht="95.25" thickBot="1" x14ac:dyDescent="0.3">
      <c r="A9" s="5">
        <v>5</v>
      </c>
      <c r="B9" s="6" t="s">
        <v>14</v>
      </c>
      <c r="C9" s="7" t="s">
        <v>11</v>
      </c>
      <c r="D9" s="8" t="s">
        <v>68</v>
      </c>
      <c r="E9" s="16">
        <v>5</v>
      </c>
      <c r="F9" s="21"/>
      <c r="G9" s="16">
        <f>IF((INT(F9)*1)&gt;5,5,INT(F9)*1)</f>
        <v>0</v>
      </c>
    </row>
    <row r="10" spans="1:7" ht="81.75" thickBot="1" x14ac:dyDescent="0.3">
      <c r="A10" s="5">
        <v>6</v>
      </c>
      <c r="B10" s="6" t="s">
        <v>15</v>
      </c>
      <c r="C10" s="7" t="s">
        <v>11</v>
      </c>
      <c r="D10" s="8" t="s">
        <v>69</v>
      </c>
      <c r="E10" s="16">
        <v>6</v>
      </c>
      <c r="F10" s="21"/>
      <c r="G10" s="16">
        <f>IF((INT(F10)*2)&gt;6,6,INT(F10)*2)</f>
        <v>0</v>
      </c>
    </row>
    <row r="11" spans="1:7" ht="15.75" thickBot="1" x14ac:dyDescent="0.3">
      <c r="A11" s="25" t="s">
        <v>16</v>
      </c>
      <c r="B11" s="26"/>
      <c r="C11" s="26"/>
      <c r="D11" s="27"/>
      <c r="E11" s="17">
        <v>30</v>
      </c>
      <c r="F11" s="20"/>
      <c r="G11" s="17">
        <f>SUM(G5:G10)</f>
        <v>0</v>
      </c>
    </row>
    <row r="12" spans="1:7" ht="15.75" thickBot="1" x14ac:dyDescent="0.3">
      <c r="A12" s="40" t="s">
        <v>17</v>
      </c>
      <c r="B12" s="41"/>
      <c r="C12" s="41"/>
      <c r="D12" s="41"/>
      <c r="E12" s="41"/>
      <c r="F12" s="41"/>
      <c r="G12" s="42"/>
    </row>
    <row r="13" spans="1:7" ht="30" customHeight="1" thickBot="1" x14ac:dyDescent="0.3">
      <c r="A13" s="43" t="s">
        <v>18</v>
      </c>
      <c r="B13" s="44"/>
      <c r="C13" s="44"/>
      <c r="D13" s="44"/>
      <c r="E13" s="44"/>
      <c r="F13" s="44"/>
      <c r="G13" s="45"/>
    </row>
    <row r="14" spans="1:7" ht="54.75" thickBot="1" x14ac:dyDescent="0.3">
      <c r="A14" s="9" t="s">
        <v>3</v>
      </c>
      <c r="B14" s="10" t="s">
        <v>19</v>
      </c>
      <c r="C14" s="10" t="s">
        <v>20</v>
      </c>
      <c r="D14" s="11" t="s">
        <v>21</v>
      </c>
      <c r="E14" s="11" t="s">
        <v>22</v>
      </c>
      <c r="F14" s="3" t="s">
        <v>80</v>
      </c>
      <c r="G14" s="4" t="s">
        <v>79</v>
      </c>
    </row>
    <row r="15" spans="1:7" ht="108.75" thickBot="1" x14ac:dyDescent="0.3">
      <c r="A15" s="12">
        <v>1</v>
      </c>
      <c r="B15" s="13" t="s">
        <v>84</v>
      </c>
      <c r="C15" s="14" t="s">
        <v>23</v>
      </c>
      <c r="D15" s="8" t="s">
        <v>70</v>
      </c>
      <c r="E15" s="16">
        <v>10</v>
      </c>
      <c r="F15" s="21"/>
      <c r="G15" s="16">
        <f>IF((INT(F15)*5)&gt;10,10,INT(F15)*5)</f>
        <v>0</v>
      </c>
    </row>
    <row r="16" spans="1:7" ht="122.25" thickBot="1" x14ac:dyDescent="0.3">
      <c r="A16" s="12">
        <v>2</v>
      </c>
      <c r="B16" s="13" t="s">
        <v>85</v>
      </c>
      <c r="C16" s="14" t="s">
        <v>23</v>
      </c>
      <c r="D16" s="8" t="s">
        <v>77</v>
      </c>
      <c r="E16" s="16">
        <v>15</v>
      </c>
      <c r="F16" s="21"/>
      <c r="G16" s="16">
        <f>IF((INT(F16)*3)&gt;15,15,INT(F16)*3)</f>
        <v>0</v>
      </c>
    </row>
    <row r="17" spans="1:7" ht="108.75" thickBot="1" x14ac:dyDescent="0.3">
      <c r="A17" s="12">
        <v>3</v>
      </c>
      <c r="B17" s="13" t="s">
        <v>86</v>
      </c>
      <c r="C17" s="14" t="s">
        <v>24</v>
      </c>
      <c r="D17" s="8" t="s">
        <v>72</v>
      </c>
      <c r="E17" s="16">
        <v>10</v>
      </c>
      <c r="F17" s="21"/>
      <c r="G17" s="16">
        <f>IF(INT(F17)&gt;10,10,INT(F17))</f>
        <v>0</v>
      </c>
    </row>
    <row r="18" spans="1:7" ht="95.25" thickBot="1" x14ac:dyDescent="0.3">
      <c r="A18" s="12">
        <v>4</v>
      </c>
      <c r="B18" s="13" t="s">
        <v>25</v>
      </c>
      <c r="C18" s="14" t="s">
        <v>23</v>
      </c>
      <c r="D18" s="8" t="s">
        <v>87</v>
      </c>
      <c r="E18" s="16">
        <v>1.5</v>
      </c>
      <c r="F18" s="21"/>
      <c r="G18" s="16">
        <f>IF((INT(F18)*0.75)&gt;1.5,1.5,INT(F18)*0.75)</f>
        <v>0</v>
      </c>
    </row>
    <row r="19" spans="1:7" ht="68.25" thickBot="1" x14ac:dyDescent="0.3">
      <c r="A19" s="12">
        <v>5</v>
      </c>
      <c r="B19" s="6" t="s">
        <v>88</v>
      </c>
      <c r="C19" s="7" t="s">
        <v>27</v>
      </c>
      <c r="D19" s="8" t="s">
        <v>76</v>
      </c>
      <c r="E19" s="16">
        <v>3</v>
      </c>
      <c r="F19" s="21"/>
      <c r="G19" s="16">
        <f>IF((INT(F19)*1.5)&gt;3,3,INT(F19)*1.5)</f>
        <v>0</v>
      </c>
    </row>
    <row r="20" spans="1:7" ht="81.75" thickBot="1" x14ac:dyDescent="0.3">
      <c r="A20" s="12">
        <v>6</v>
      </c>
      <c r="B20" s="6" t="s">
        <v>28</v>
      </c>
      <c r="C20" s="7" t="s">
        <v>27</v>
      </c>
      <c r="D20" s="8" t="s">
        <v>72</v>
      </c>
      <c r="E20" s="16">
        <v>3</v>
      </c>
      <c r="F20" s="21"/>
      <c r="G20" s="16">
        <f>IF(INT(F20)&gt;3,3,INT(F20))</f>
        <v>0</v>
      </c>
    </row>
    <row r="21" spans="1:7" ht="81.75" thickBot="1" x14ac:dyDescent="0.3">
      <c r="A21" s="12">
        <v>7</v>
      </c>
      <c r="B21" s="6" t="s">
        <v>29</v>
      </c>
      <c r="C21" s="7" t="s">
        <v>30</v>
      </c>
      <c r="D21" s="8" t="s">
        <v>72</v>
      </c>
      <c r="E21" s="16">
        <v>5</v>
      </c>
      <c r="F21" s="21"/>
      <c r="G21" s="16">
        <f>IF(INT(F21)&gt;5,5,INT(F21))</f>
        <v>0</v>
      </c>
    </row>
    <row r="22" spans="1:7" ht="95.25" thickBot="1" x14ac:dyDescent="0.3">
      <c r="A22" s="12">
        <v>8</v>
      </c>
      <c r="B22" s="6" t="s">
        <v>31</v>
      </c>
      <c r="C22" s="7" t="s">
        <v>32</v>
      </c>
      <c r="D22" s="8" t="s">
        <v>71</v>
      </c>
      <c r="E22" s="16">
        <v>1</v>
      </c>
      <c r="F22" s="21"/>
      <c r="G22" s="16">
        <f>IF((INT(F22)*0.5)&gt;1,1,INT(F22)*0.5)</f>
        <v>0</v>
      </c>
    </row>
    <row r="23" spans="1:7" ht="81.75" thickBot="1" x14ac:dyDescent="0.3">
      <c r="A23" s="12">
        <v>9</v>
      </c>
      <c r="B23" s="6" t="s">
        <v>33</v>
      </c>
      <c r="C23" s="7" t="s">
        <v>27</v>
      </c>
      <c r="D23" s="8" t="s">
        <v>72</v>
      </c>
      <c r="E23" s="16">
        <v>2</v>
      </c>
      <c r="F23" s="21"/>
      <c r="G23" s="16">
        <f>IF((INT(F23)*1)&gt;2,2,INT(F23)*1)</f>
        <v>0</v>
      </c>
    </row>
    <row r="24" spans="1:7" ht="68.25" thickBot="1" x14ac:dyDescent="0.3">
      <c r="A24" s="12">
        <v>10</v>
      </c>
      <c r="B24" s="6" t="s">
        <v>34</v>
      </c>
      <c r="C24" s="7" t="s">
        <v>35</v>
      </c>
      <c r="D24" s="8" t="s">
        <v>75</v>
      </c>
      <c r="E24" s="16">
        <v>2</v>
      </c>
      <c r="F24" s="21"/>
      <c r="G24" s="16">
        <f>IF((INT(F24)*0.4)&gt;2,2,INT(F24)*0.4)</f>
        <v>0</v>
      </c>
    </row>
    <row r="25" spans="1:7" ht="68.25" thickBot="1" x14ac:dyDescent="0.3">
      <c r="A25" s="12">
        <v>11</v>
      </c>
      <c r="B25" s="6" t="s">
        <v>36</v>
      </c>
      <c r="C25" s="7" t="s">
        <v>37</v>
      </c>
      <c r="D25" s="8" t="s">
        <v>74</v>
      </c>
      <c r="E25" s="16">
        <v>2</v>
      </c>
      <c r="F25" s="21"/>
      <c r="G25" s="16">
        <f>IF((INT(F25)*0.2)&gt;2,2,INT(F25)*0.2)</f>
        <v>0</v>
      </c>
    </row>
    <row r="26" spans="1:7" ht="216.75" thickBot="1" x14ac:dyDescent="0.3">
      <c r="A26" s="12">
        <v>12</v>
      </c>
      <c r="B26" s="6" t="s">
        <v>38</v>
      </c>
      <c r="C26" s="7" t="s">
        <v>39</v>
      </c>
      <c r="D26" s="8" t="s">
        <v>72</v>
      </c>
      <c r="E26" s="16">
        <v>1</v>
      </c>
      <c r="F26" s="21"/>
      <c r="G26" s="16">
        <f>IF(INT(F26)&gt;1,1,INT(F26))</f>
        <v>0</v>
      </c>
    </row>
    <row r="27" spans="1:7" ht="135.75" thickBot="1" x14ac:dyDescent="0.3">
      <c r="A27" s="12" t="s">
        <v>40</v>
      </c>
      <c r="B27" s="6" t="s">
        <v>41</v>
      </c>
      <c r="C27" s="7" t="s">
        <v>42</v>
      </c>
      <c r="D27" s="8" t="s">
        <v>71</v>
      </c>
      <c r="E27" s="16">
        <v>0.5</v>
      </c>
      <c r="F27" s="21"/>
      <c r="G27" s="16">
        <f>IF(INT(F27)&gt;0.5,0.5,INT(F27)*0.5)</f>
        <v>0</v>
      </c>
    </row>
    <row r="28" spans="1:7" ht="122.25" thickBot="1" x14ac:dyDescent="0.3">
      <c r="A28" s="12" t="s">
        <v>43</v>
      </c>
      <c r="B28" s="6" t="s">
        <v>45</v>
      </c>
      <c r="C28" s="7" t="s">
        <v>44</v>
      </c>
      <c r="D28" s="8" t="s">
        <v>71</v>
      </c>
      <c r="E28" s="16">
        <v>5</v>
      </c>
      <c r="F28" s="21"/>
      <c r="G28" s="16">
        <f>IF((INT(F28)*0.5)&gt;5,5,INT(F28)*0.5)</f>
        <v>0</v>
      </c>
    </row>
    <row r="29" spans="1:7" ht="122.25" thickBot="1" x14ac:dyDescent="0.3">
      <c r="A29" s="12">
        <v>15</v>
      </c>
      <c r="B29" s="6" t="s">
        <v>46</v>
      </c>
      <c r="C29" s="7" t="s">
        <v>44</v>
      </c>
      <c r="D29" s="8" t="s">
        <v>73</v>
      </c>
      <c r="E29" s="16">
        <v>3</v>
      </c>
      <c r="F29" s="21"/>
      <c r="G29" s="16">
        <f>IF((INT(F29)*0.3)&gt;3,3,INT(F29)*0.3)</f>
        <v>0</v>
      </c>
    </row>
    <row r="30" spans="1:7" ht="95.25" thickBot="1" x14ac:dyDescent="0.3">
      <c r="A30" s="12">
        <v>16</v>
      </c>
      <c r="B30" s="6" t="s">
        <v>47</v>
      </c>
      <c r="C30" s="7" t="s">
        <v>48</v>
      </c>
      <c r="D30" s="8" t="s">
        <v>71</v>
      </c>
      <c r="E30" s="16">
        <v>1</v>
      </c>
      <c r="F30" s="21"/>
      <c r="G30" s="16">
        <f>IF((INT(F30)*0.5)&gt;1,1,INT(F30)*0.5)</f>
        <v>0</v>
      </c>
    </row>
    <row r="31" spans="1:7" ht="108.75" thickBot="1" x14ac:dyDescent="0.3">
      <c r="A31" s="12">
        <v>17</v>
      </c>
      <c r="B31" s="6" t="s">
        <v>49</v>
      </c>
      <c r="C31" s="7" t="s">
        <v>50</v>
      </c>
      <c r="D31" s="8" t="s">
        <v>72</v>
      </c>
      <c r="E31" s="16">
        <v>1</v>
      </c>
      <c r="F31" s="21"/>
      <c r="G31" s="16">
        <f>IF(INT(F31)&gt;1,1,INT(F31))</f>
        <v>0</v>
      </c>
    </row>
    <row r="32" spans="1:7" ht="81.75" thickBot="1" x14ac:dyDescent="0.3">
      <c r="A32" s="12">
        <v>18</v>
      </c>
      <c r="B32" s="6" t="s">
        <v>51</v>
      </c>
      <c r="C32" s="7" t="s">
        <v>52</v>
      </c>
      <c r="D32" s="8" t="s">
        <v>26</v>
      </c>
      <c r="E32" s="16">
        <v>0.5</v>
      </c>
      <c r="F32" s="21"/>
      <c r="G32" s="16">
        <f>IF((INT(F32)*0.5)&gt;0.5,0.5,INT(F32)*0.5)</f>
        <v>0</v>
      </c>
    </row>
    <row r="33" spans="1:7" ht="122.25" thickBot="1" x14ac:dyDescent="0.3">
      <c r="A33" s="12">
        <v>19</v>
      </c>
      <c r="B33" s="6" t="s">
        <v>53</v>
      </c>
      <c r="C33" s="7" t="s">
        <v>54</v>
      </c>
      <c r="D33" s="8" t="s">
        <v>55</v>
      </c>
      <c r="E33" s="16">
        <v>0.5</v>
      </c>
      <c r="F33" s="21"/>
      <c r="G33" s="16">
        <f>IF((INT(F33)*0.25)&gt;0.5,0.5,INT(F33)*0.25)</f>
        <v>0</v>
      </c>
    </row>
    <row r="34" spans="1:7" ht="68.25" thickBot="1" x14ac:dyDescent="0.3">
      <c r="A34" s="12">
        <v>20</v>
      </c>
      <c r="B34" s="6" t="s">
        <v>56</v>
      </c>
      <c r="C34" s="7" t="s">
        <v>57</v>
      </c>
      <c r="D34" s="8" t="s">
        <v>55</v>
      </c>
      <c r="E34" s="16">
        <v>0.25</v>
      </c>
      <c r="F34" s="21"/>
      <c r="G34" s="16">
        <f>IF((INT(F34)*0.25)&gt;0.25,0.25,INT(F34)*0.25)</f>
        <v>0</v>
      </c>
    </row>
    <row r="35" spans="1:7" ht="81.75" thickBot="1" x14ac:dyDescent="0.3">
      <c r="A35" s="12">
        <v>21</v>
      </c>
      <c r="B35" s="6" t="s">
        <v>58</v>
      </c>
      <c r="C35" s="7" t="s">
        <v>59</v>
      </c>
      <c r="D35" s="8" t="s">
        <v>71</v>
      </c>
      <c r="E35" s="16">
        <v>1</v>
      </c>
      <c r="F35" s="21"/>
      <c r="G35" s="16">
        <f>IF((INT(F35)*0.5)&gt;1,1,INT(F35)*0.5)</f>
        <v>0</v>
      </c>
    </row>
    <row r="36" spans="1:7" ht="81.75" thickBot="1" x14ac:dyDescent="0.3">
      <c r="A36" s="12">
        <v>22</v>
      </c>
      <c r="B36" s="6" t="s">
        <v>60</v>
      </c>
      <c r="C36" s="7" t="s">
        <v>61</v>
      </c>
      <c r="D36" s="8" t="s">
        <v>55</v>
      </c>
      <c r="E36" s="16">
        <v>0.5</v>
      </c>
      <c r="F36" s="21"/>
      <c r="G36" s="16">
        <f>IF((INT(F36)*0.25)&gt;0.5,0.5,INT(F36)*0.25)</f>
        <v>0</v>
      </c>
    </row>
    <row r="37" spans="1:7" ht="122.25" thickBot="1" x14ac:dyDescent="0.3">
      <c r="A37" s="12">
        <v>23</v>
      </c>
      <c r="B37" s="6" t="s">
        <v>62</v>
      </c>
      <c r="C37" s="7" t="s">
        <v>63</v>
      </c>
      <c r="D37" s="8" t="s">
        <v>82</v>
      </c>
      <c r="E37" s="16">
        <v>1.25</v>
      </c>
      <c r="F37" s="21"/>
      <c r="G37" s="16">
        <f>IF((INT(F37)*1.25)&gt;1.25,1.25,INT(F37)*1.25)</f>
        <v>0</v>
      </c>
    </row>
    <row r="38" spans="1:7" ht="15.75" thickBot="1" x14ac:dyDescent="0.3">
      <c r="A38" s="25" t="s">
        <v>64</v>
      </c>
      <c r="B38" s="26"/>
      <c r="C38" s="26"/>
      <c r="D38" s="27"/>
      <c r="E38" s="18">
        <v>70</v>
      </c>
      <c r="F38" s="22"/>
      <c r="G38" s="18">
        <f>SUM(G15:G37)</f>
        <v>0</v>
      </c>
    </row>
    <row r="39" spans="1:7" ht="27.75" customHeight="1" thickBot="1" x14ac:dyDescent="0.3">
      <c r="A39" s="24" t="s">
        <v>78</v>
      </c>
      <c r="B39" s="24"/>
      <c r="C39" s="24"/>
      <c r="D39" s="24"/>
      <c r="E39" s="19">
        <v>100</v>
      </c>
      <c r="F39" s="23"/>
      <c r="G39" s="19">
        <f>SUM(G11,G38)</f>
        <v>0</v>
      </c>
    </row>
  </sheetData>
  <sheetProtection sheet="1" selectLockedCells="1"/>
  <mergeCells count="8">
    <mergeCell ref="A39:D39"/>
    <mergeCell ref="A11:D11"/>
    <mergeCell ref="A38:D38"/>
    <mergeCell ref="A1:G1"/>
    <mergeCell ref="A2:G2"/>
    <mergeCell ref="A3:G3"/>
    <mergeCell ref="A12:G12"/>
    <mergeCell ref="A13:G13"/>
  </mergeCells>
  <conditionalFormatting sqref="G5">
    <cfRule type="cellIs" dxfId="28" priority="30" operator="greaterThan">
      <formula>3</formula>
    </cfRule>
  </conditionalFormatting>
  <conditionalFormatting sqref="G6">
    <cfRule type="cellIs" dxfId="27" priority="29" operator="greaterThan">
      <formula>10</formula>
    </cfRule>
  </conditionalFormatting>
  <conditionalFormatting sqref="G7">
    <cfRule type="cellIs" dxfId="26" priority="28" operator="greaterThan">
      <formula>4</formula>
    </cfRule>
  </conditionalFormatting>
  <conditionalFormatting sqref="G8">
    <cfRule type="cellIs" dxfId="25" priority="27" operator="greaterThan">
      <formula>2</formula>
    </cfRule>
  </conditionalFormatting>
  <conditionalFormatting sqref="G9">
    <cfRule type="cellIs" dxfId="24" priority="26" operator="greaterThan">
      <formula>5</formula>
    </cfRule>
  </conditionalFormatting>
  <conditionalFormatting sqref="G10">
    <cfRule type="cellIs" dxfId="23" priority="25" operator="greaterThan">
      <formula>6</formula>
    </cfRule>
  </conditionalFormatting>
  <conditionalFormatting sqref="G15">
    <cfRule type="cellIs" dxfId="22" priority="24" operator="greaterThan">
      <formula>10</formula>
    </cfRule>
  </conditionalFormatting>
  <conditionalFormatting sqref="G16">
    <cfRule type="cellIs" dxfId="21" priority="23" operator="greaterThan">
      <formula>15</formula>
    </cfRule>
  </conditionalFormatting>
  <conditionalFormatting sqref="G17">
    <cfRule type="cellIs" dxfId="20" priority="22" operator="greaterThan">
      <formula>10</formula>
    </cfRule>
  </conditionalFormatting>
  <conditionalFormatting sqref="G18">
    <cfRule type="cellIs" dxfId="19" priority="21" operator="greaterThan">
      <formula>1.5</formula>
    </cfRule>
  </conditionalFormatting>
  <conditionalFormatting sqref="G19">
    <cfRule type="cellIs" dxfId="18" priority="20" operator="greaterThan">
      <formula>3</formula>
    </cfRule>
  </conditionalFormatting>
  <conditionalFormatting sqref="G20">
    <cfRule type="cellIs" dxfId="17" priority="19" operator="greaterThan">
      <formula>3</formula>
    </cfRule>
  </conditionalFormatting>
  <conditionalFormatting sqref="G21">
    <cfRule type="cellIs" dxfId="16" priority="18" operator="greaterThan">
      <formula>5</formula>
    </cfRule>
  </conditionalFormatting>
  <conditionalFormatting sqref="G22">
    <cfRule type="cellIs" dxfId="15" priority="17" operator="greaterThan">
      <formula>1</formula>
    </cfRule>
  </conditionalFormatting>
  <conditionalFormatting sqref="G23">
    <cfRule type="cellIs" dxfId="14" priority="16" operator="greaterThan">
      <formula>2</formula>
    </cfRule>
  </conditionalFormatting>
  <conditionalFormatting sqref="G24">
    <cfRule type="cellIs" dxfId="13" priority="15" operator="greaterThan">
      <formula>2</formula>
    </cfRule>
  </conditionalFormatting>
  <conditionalFormatting sqref="G25">
    <cfRule type="cellIs" dxfId="12" priority="14" operator="greaterThan">
      <formula>2</formula>
    </cfRule>
  </conditionalFormatting>
  <conditionalFormatting sqref="G26">
    <cfRule type="cellIs" dxfId="11" priority="13" operator="greaterThan">
      <formula>1</formula>
    </cfRule>
  </conditionalFormatting>
  <conditionalFormatting sqref="G27">
    <cfRule type="cellIs" dxfId="10" priority="12" operator="greaterThan">
      <formula>0.5</formula>
    </cfRule>
  </conditionalFormatting>
  <conditionalFormatting sqref="G28">
    <cfRule type="cellIs" dxfId="0" priority="11" operator="greaterThan">
      <formula>5</formula>
    </cfRule>
  </conditionalFormatting>
  <conditionalFormatting sqref="G29">
    <cfRule type="cellIs" dxfId="9" priority="9" operator="greaterThan">
      <formula>3</formula>
    </cfRule>
  </conditionalFormatting>
  <conditionalFormatting sqref="G30">
    <cfRule type="cellIs" dxfId="8" priority="8" operator="greaterThan">
      <formula>1</formula>
    </cfRule>
  </conditionalFormatting>
  <conditionalFormatting sqref="G31">
    <cfRule type="cellIs" dxfId="7" priority="7" operator="greaterThan">
      <formula>1</formula>
    </cfRule>
  </conditionalFormatting>
  <conditionalFormatting sqref="G32">
    <cfRule type="cellIs" dxfId="6" priority="6" operator="greaterThan">
      <formula>0.5</formula>
    </cfRule>
  </conditionalFormatting>
  <conditionalFormatting sqref="G33">
    <cfRule type="cellIs" dxfId="5" priority="5" operator="greaterThan">
      <formula>0.5</formula>
    </cfRule>
  </conditionalFormatting>
  <conditionalFormatting sqref="G34">
    <cfRule type="cellIs" dxfId="4" priority="4" operator="greaterThan">
      <formula>0.25</formula>
    </cfRule>
  </conditionalFormatting>
  <conditionalFormatting sqref="G35">
    <cfRule type="cellIs" dxfId="3" priority="3" operator="greaterThan">
      <formula>1</formula>
    </cfRule>
  </conditionalFormatting>
  <conditionalFormatting sqref="G36">
    <cfRule type="cellIs" dxfId="2" priority="2" operator="greaterThan">
      <formula>0.5</formula>
    </cfRule>
  </conditionalFormatting>
  <conditionalFormatting sqref="G37">
    <cfRule type="cellIs" dxfId="1" priority="1" operator="greaterThan">
      <formula>1.25</formula>
    </cfRule>
  </conditionalFormatting>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Ahmad Smidi</dc:creator>
  <cp:lastModifiedBy>Ali Ahmad Smidi</cp:lastModifiedBy>
  <cp:lastPrinted>2022-11-22T11:15:59Z</cp:lastPrinted>
  <dcterms:created xsi:type="dcterms:W3CDTF">2022-11-22T11:09:04Z</dcterms:created>
  <dcterms:modified xsi:type="dcterms:W3CDTF">2023-09-04T17:12:31Z</dcterms:modified>
</cp:coreProperties>
</file>